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<sst xmlns="http://schemas.openxmlformats.org/spreadsheetml/2006/main" count="111" uniqueCount="105">
  <si>
    <t>№</t>
  </si>
  <si>
    <t>Наименование мероприятия</t>
  </si>
  <si>
    <t>Объём финансового обеспечения</t>
  </si>
  <si>
    <t>всего</t>
  </si>
  <si>
    <t>федеральный бюджет</t>
  </si>
  <si>
    <t>региональный бюджет</t>
  </si>
  <si>
    <t>местный бюджет</t>
  </si>
  <si>
    <t>внебюджетные источники</t>
  </si>
  <si>
    <t>Здравоохранение</t>
  </si>
  <si>
    <t>Образование</t>
  </si>
  <si>
    <t>Культура</t>
  </si>
  <si>
    <t>Демография</t>
  </si>
  <si>
    <t>Безопасные и качественные автомобильные дороги</t>
  </si>
  <si>
    <t>Жильё и городская среда</t>
  </si>
  <si>
    <t>Экология</t>
  </si>
  <si>
    <t>Малое и среднее предпринимательство и поддержка индивидуальной предпринимательской деятельности</t>
  </si>
  <si>
    <t>ИТОГО:</t>
  </si>
  <si>
    <t>«Осуществление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лет»</t>
  </si>
  <si>
    <t>«Осуществление ежемесячной выплаты в связи с рождением (усыновлением) первого ребенка»</t>
  </si>
  <si>
    <t>«Предоставление регионального материнского (семейного) капитала»</t>
  </si>
  <si>
    <t>ГАПОУ СО «Вольский технологический колледж»</t>
  </si>
  <si>
    <t>«Финансовая поддержка семей при рождении детей»</t>
  </si>
  <si>
    <t>В том числе:</t>
  </si>
  <si>
    <t>"Старшее поколение"</t>
  </si>
  <si>
    <t>"Формирование комфортной городской среды"</t>
  </si>
  <si>
    <t>Национальный проект "Культура"</t>
  </si>
  <si>
    <t xml:space="preserve">Государственная программа по поддержке культуры в сельской местности </t>
  </si>
  <si>
    <t>Реализация Федерального проекта "Культура малой Родины"</t>
  </si>
  <si>
    <t>Текущий ремонт и укрепление материально-технической базы Дома культуры с.Верхняя Чернавка</t>
  </si>
  <si>
    <t>Развитие здравоохранения.  "Создание единого цифрового контура в здравоохранении на основе ЕГИСЗ</t>
  </si>
  <si>
    <t>"Развитие детского здравоохранения, включая создание современной инфраструктуры оказания медицинской помощи"</t>
  </si>
  <si>
    <t>Государственная программа области "Охрана окружающей среды, воспроизводство и рациональное использование природных ресурсов Саратовской области"</t>
  </si>
  <si>
    <t>Мин-во природных ресурсов и экологии СО</t>
  </si>
  <si>
    <t>Охрана защиты и воспроизводство лесов на территории Вольского муниципального района "Сохранение лесов"</t>
  </si>
  <si>
    <t>Благоустройство придомовых и общественных территорий</t>
  </si>
  <si>
    <t>"Жилье и городская среда/Обеспечение устойчивого сокращения непригодного для проживания жилищного фонда/Переселение граждан из аварийного жилищного фонда</t>
  </si>
  <si>
    <t>Расселение граждан из аварийного жилищного фонда</t>
  </si>
  <si>
    <t>«Содействие занятости женщин - создание условий дошкольного образования для детей в возрасте до трех лет»</t>
  </si>
  <si>
    <t>подпрограмма 3 "Регулирование трудовой миграции"</t>
  </si>
  <si>
    <t>"Современная школа"</t>
  </si>
  <si>
    <t>Ремонт а/д "Вольск-Черкасское-Калмантай-граница Ульяновской области"</t>
  </si>
  <si>
    <t>Государственная программа Саратовской области "Развития транспортной системы"</t>
  </si>
  <si>
    <t>1.1</t>
  </si>
  <si>
    <t>1.2</t>
  </si>
  <si>
    <t>1.3</t>
  </si>
  <si>
    <t>1.4</t>
  </si>
  <si>
    <t>Региональный проект "Борьба с онкологическими заболеваниями"</t>
  </si>
  <si>
    <t>Осуществление ежемесячных выплат студентам профессиональных образовательных организаций, подведомственных министерству здравоохранения области, по специальности "Лечебное дело"</t>
  </si>
  <si>
    <t>Осуществление единовременных выплат выпускникам профессиональных образовательных организаций, подведомственных министерству здравоохранения области, трудоустроившимся в медицинские организации на должность фельдшера скорой медицинской помощи</t>
  </si>
  <si>
    <t>Государственная программа РФ "Развитие культуры и туризма"/ Государственная программа "Культура Саратовской области"</t>
  </si>
  <si>
    <t>4.1</t>
  </si>
  <si>
    <t>4.2</t>
  </si>
  <si>
    <t>4.3</t>
  </si>
  <si>
    <t>4.4</t>
  </si>
  <si>
    <t>4.5</t>
  </si>
  <si>
    <t>7.1</t>
  </si>
  <si>
    <t>7.2</t>
  </si>
  <si>
    <t>Организация, содержание и оснащение мобилизационных групп по тушению лесных пожаров</t>
  </si>
  <si>
    <t>4.6</t>
  </si>
  <si>
    <t>5.1</t>
  </si>
  <si>
    <t>Национальный проект "Малое и среднее предпринимательство и поддержка индивидуальной предпринимательской инициативы" Региональный проект "Акселерация субъектов МСП"</t>
  </si>
  <si>
    <t xml:space="preserve">Имущественный взнос в НМК "Фонд микрокредитования субъектов предпринимательства Саратовской области" в целях предоставления льготных микрозаймов под 3% годовых субъектам малого и среднего предпринимательства в моногороде Вольск </t>
  </si>
  <si>
    <t>Государственная программа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 до 2020 года"                            подпрограмма I "Содействие занятости населения и социальная поддержка безработных граждан"</t>
  </si>
  <si>
    <t>Управление образования администрации ВМР</t>
  </si>
  <si>
    <t>ГКУ СО «Центр занятости населения        г. Вольска»</t>
  </si>
  <si>
    <t>«Управление социальной поддержки населения Вольского района»</t>
  </si>
  <si>
    <t>Мин-во культуры СО</t>
  </si>
  <si>
    <t>Управление культуры и кино администрации ВМР</t>
  </si>
  <si>
    <t>Мин-во транспорта и дорожного хозяйства СО</t>
  </si>
  <si>
    <t>Мини-во занятости, труда и миграции СО; Министерство социального развития СО</t>
  </si>
  <si>
    <t>Управление муниципального хозяйства администрации ВМР</t>
  </si>
  <si>
    <t>Мин-во строительства и жилищно-коммунального хозяйства СО</t>
  </si>
  <si>
    <t>ГАУ "Вольский лесхоз"</t>
  </si>
  <si>
    <t>Мин-во экономического развития СО</t>
  </si>
  <si>
    <t>НМК "Фонд микрокредитования субъектов предпринимательства Саратовской области"</t>
  </si>
  <si>
    <t>Поставка техники, внедрение ЕГИСЗ</t>
  </si>
  <si>
    <t>Федеральная целевая программа "Информационное общество (2011-2020 гг.)"</t>
  </si>
  <si>
    <t>Ответственный</t>
  </si>
  <si>
    <t>Наименование проекта, программы</t>
  </si>
  <si>
    <t>(ГАПОУ СО "ВПК им Ф.И.Панферова" пед.колледж)</t>
  </si>
  <si>
    <t>Мин-во образования СО</t>
  </si>
  <si>
    <t>Мин-во здравоохранения СО</t>
  </si>
  <si>
    <t xml:space="preserve">Капитальный ремонт ДК с.Калмантай </t>
  </si>
  <si>
    <t>В рамках исполнения Послания Президента РФ Федеральному Собранию РФ от 15.01.2020 г. "Капитальный ремонт и реконструкция детских школ искусств, находящихся в ведении органов государственной власти субъектов РФ и муниципальных образований в области культуры"</t>
  </si>
  <si>
    <t>Сводная информация о планируемых объемах финансового обеспечения,                                                                                                                                                                                                          предусмотренного в рамках реализации национальных, федеральных и региональных проектов, государственных программ на 2020 год                                                                                                                     по  Вольскому муниципальному району.</t>
  </si>
  <si>
    <t>"Капитальный ремонт здания и укрепление материально-технической базы МУДО "ДШИ р.п. Сенной"                                         (кап. ремонт -6495,8тыс.руб; укрепление мат.- технич. базы -   0 тыс.руб.), нет соглашения</t>
  </si>
  <si>
    <t>%      испол.</t>
  </si>
  <si>
    <t>Федеральный, региональный проект "Обеспечение квалифицированными медициескими кадрами" , пилотный проект  по укомплектованию средними медработниками службы скорой медицинской помощи Государственная программа Саратовской области "Развитие здравоохранения"</t>
  </si>
  <si>
    <r>
      <t xml:space="preserve">Субсидия бюджету МР на капитальный ремонт и ремонт а/д общего пользования местного значения                     </t>
    </r>
    <r>
      <rPr>
        <b/>
        <sz val="10"/>
        <rFont val="Times New Roman"/>
        <family val="1"/>
      </rPr>
      <t xml:space="preserve">Мероприятие исполнено: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(автоподъезд к г. Вольску от стелы ВМЗ до пр. Ярославский (включая само кольцо);
пер. Семенова;
ул. Саратовская (от ул. Одесская до ул. Комсомольская);
ул. Комсомольская (от ул. Саратовская до ул. Егорова)</t>
    </r>
  </si>
  <si>
    <r>
      <t>Укрепление материально-технической базы дома  культуры с.Кряжим                    (</t>
    </r>
    <r>
      <rPr>
        <b/>
        <sz val="10"/>
        <rFont val="Times New Roman"/>
        <family val="1"/>
      </rPr>
      <t>Приобретено оборудование: проектор, экран проекторный, проекторный столик со штативом, ткань для оформления сцены).</t>
    </r>
  </si>
  <si>
    <r>
      <t>«Приобретение компьютерного оборудования и подключение муниципальных общественных библиотек к информационно-телекоммуникационной сети "Интернет МУ «Централизованная библиотечная система"   из них:           (с. Багай Барановка - 95,5 тыс.руб.;                     Город библиотека №3 - 95,5 тыс.руб.)     (</t>
    </r>
    <r>
      <rPr>
        <b/>
        <sz val="10"/>
        <rFont val="Times New Roman"/>
        <family val="1"/>
      </rPr>
      <t xml:space="preserve">Приобретено оборудование: компьютер -2 шт., МФУ принтер- 2 шт., установка ПО и антивирусной программы). </t>
    </r>
  </si>
  <si>
    <r>
      <t xml:space="preserve">"Организация профессионального обучения и дополнительного профессионального обучения лиц предпенсионного возраста"                 ( из них Город - 2 000,0 тыс.руб.)      </t>
    </r>
    <r>
      <rPr>
        <b/>
        <sz val="10"/>
        <rFont val="Times New Roman"/>
        <family val="1"/>
      </rPr>
      <t>Обучено 68 человек</t>
    </r>
  </si>
  <si>
    <r>
      <t xml:space="preserve">«Организация  переобучения  и повышение квалификации женщин  в  период  отпуска  по  уходу  за ребенком  в  возрасте  до  трех  лет, а также  женщин,  имеющих  детей  дошкольного возраста,  не  состоящих в трудовых отношениях и обратившихся в органы службы занятости»                                            ( из них Город - 1 900,0 тыс.руб.)      </t>
    </r>
    <r>
      <rPr>
        <b/>
        <sz val="10"/>
        <rFont val="Times New Roman"/>
        <family val="1"/>
      </rPr>
      <t>Обучено 9 человек</t>
    </r>
  </si>
  <si>
    <r>
      <t xml:space="preserve">"Цифровая образовательная среда" (оборудование компьютерного класса  для дистационного, электронного обучения)  </t>
    </r>
    <r>
      <rPr>
        <b/>
        <sz val="10"/>
        <rFont val="Times New Roman"/>
        <family val="1"/>
      </rPr>
      <t>(Приобретено оборудование: ноутбук - 36 шт., Интерактивный комплекс - 2 шт., МФУ принтер- 1 шт., ноутбук педагога -2 шт.</t>
    </r>
  </si>
  <si>
    <r>
      <t>Переоснащение медицинских организаций, оказывающих медицинскую помощь больным с онкологическими заболеваниями (переоснащение Вольского филиала ГУЗ "ОКОД" оборудованием).                 (</t>
    </r>
    <r>
      <rPr>
        <b/>
        <sz val="10"/>
        <rFont val="Times New Roman"/>
        <family val="1"/>
      </rPr>
      <t>Поступил рентген-аппарат)</t>
    </r>
  </si>
  <si>
    <r>
      <t>"Стимулирование внутренней трудовой миграции, в том числе содействие безработным гражданам и членам их семей в переезде  в другую местность для трудоустройства по направлению органов службы занятости населения" ( из них Город - 82,5 тыс.руб.)</t>
    </r>
    <r>
      <rPr>
        <b/>
        <sz val="10"/>
        <color indexed="8"/>
        <rFont val="Times New Roman"/>
        <family val="1"/>
      </rPr>
      <t xml:space="preserve"> -  2 человека</t>
    </r>
  </si>
  <si>
    <r>
      <t xml:space="preserve">"Молодые профессионалы (Повышение конкурентоспособности профессионального образования)" национального проекта "Образование" (закупка оборудования для классов по 4 компетенциям)           </t>
    </r>
    <r>
      <rPr>
        <b/>
        <sz val="8"/>
        <rFont val="Times New Roman"/>
        <family val="1"/>
      </rPr>
      <t xml:space="preserve">(Приобретено оборудование: компьютеры и ноутбуки; МФУ и принтеры; акустическая система; мобильный лабораторный комплекс и цифровая лаборатория для начальной школы; умный пол; цифровые микроскопы; интерактивные панели и интерактивные системы; планетарий; микшеры; мебель; интерактивная песочница; образовательная система «Эдуквест»; спортивное оборудование; развивающие и интерактивные игры для дошкольников и начальных классов. </t>
    </r>
  </si>
  <si>
    <r>
      <t xml:space="preserve">Реализация мероприятий активной политики занятости населения                     (профессиональное  обучение безработных граждан; временное трудоустройство несовершеннолетних граждан, услуга по организации общественных работ.), ( из них Город - 1 937,0 тыс.руб.)                    </t>
    </r>
    <r>
      <rPr>
        <b/>
        <sz val="10"/>
        <color indexed="8"/>
        <rFont val="Times New Roman"/>
        <family val="1"/>
      </rPr>
      <t>Обучено 296 человек</t>
    </r>
  </si>
  <si>
    <r>
  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(закупка 7 единиц мед. оборудования)         (</t>
    </r>
    <r>
      <rPr>
        <b/>
        <sz val="10"/>
        <rFont val="Times New Roman"/>
        <family val="1"/>
      </rPr>
      <t>Приобретено 7 единиц медицинского оборудования).</t>
    </r>
  </si>
  <si>
    <r>
      <t xml:space="preserve">"Социальные выплаты безработным гражданам" (пособия, стипендия),                                           ( из них Город - 40 500,0 тыс.руб.)  </t>
    </r>
    <r>
      <rPr>
        <b/>
        <sz val="10"/>
        <color indexed="8"/>
        <rFont val="Times New Roman"/>
        <family val="1"/>
      </rPr>
      <t>Количество получателей 4 311 человек</t>
    </r>
  </si>
  <si>
    <r>
      <t>"Создание современных условий обучения и воспитания в муниципальных общеобразовательных организация (обновление материально-технической базы для формирования у обучающихся современных технологических и гуманитарных навыков)                                            МОУ СОШ №2 р.п.Сенной                         (</t>
    </r>
    <r>
      <rPr>
        <b/>
        <sz val="10"/>
        <rFont val="Times New Roman"/>
        <family val="1"/>
      </rPr>
      <t>6,2 тыс. руб. на повышение квалификации педагог.работников)</t>
    </r>
  </si>
  <si>
    <t xml:space="preserve">Поддержка творческой деятельности муниципальных театров в городах с численностью до 300 тыс. человек    </t>
  </si>
  <si>
    <t>Благоустройство центральной пешеходной зоны ул. Революционной</t>
  </si>
  <si>
    <t>5.2</t>
  </si>
  <si>
    <t>Кассовое исполнение на 31.12.2020 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</si>
</sst>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d/m;@"/>
    <numFmt numFmtId="195" formatCode="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193" fontId="2" fillId="33" borderId="1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vertical="center" wrapText="1"/>
    </xf>
    <xf numFmtId="193" fontId="9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wrapText="1"/>
    </xf>
    <xf numFmtId="193" fontId="5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wrapText="1"/>
    </xf>
    <xf numFmtId="0" fontId="59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11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" fillId="33" borderId="10" xfId="0" applyFont="1" applyFill="1" applyBorder="1" applyAlignment="1">
      <alignment horizontal="justify"/>
    </xf>
    <xf numFmtId="193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justify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/>
    </xf>
    <xf numFmtId="193" fontId="2" fillId="33" borderId="10" xfId="0" applyNumberFormat="1" applyFont="1" applyFill="1" applyBorder="1" applyAlignment="1">
      <alignment horizontal="center" vertical="center"/>
    </xf>
    <xf numFmtId="195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9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vertical="center"/>
    </xf>
    <xf numFmtId="0" fontId="0" fillId="33" borderId="10" xfId="0" applyFill="1" applyBorder="1" applyAlignment="1">
      <alignment horizontal="justify"/>
    </xf>
    <xf numFmtId="193" fontId="0" fillId="33" borderId="10" xfId="0" applyNumberFormat="1" applyFill="1" applyBorder="1" applyAlignment="1">
      <alignment horizontal="center" vertical="center"/>
    </xf>
    <xf numFmtId="194" fontId="1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center" wrapText="1"/>
    </xf>
    <xf numFmtId="195" fontId="59" fillId="33" borderId="10" xfId="0" applyNumberFormat="1" applyFont="1" applyFill="1" applyBorder="1" applyAlignment="1">
      <alignment horizontal="center" vertical="center"/>
    </xf>
    <xf numFmtId="195" fontId="0" fillId="33" borderId="10" xfId="0" applyNumberFormat="1" applyFill="1" applyBorder="1" applyAlignment="1">
      <alignment horizontal="center" vertical="center"/>
    </xf>
    <xf numFmtId="194" fontId="1" fillId="33" borderId="10" xfId="0" applyNumberFormat="1" applyFont="1" applyFill="1" applyBorder="1" applyAlignment="1">
      <alignment wrapText="1"/>
    </xf>
    <xf numFmtId="193" fontId="1" fillId="33" borderId="1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justify" wrapText="1"/>
    </xf>
    <xf numFmtId="193" fontId="59" fillId="33" borderId="10" xfId="0" applyNumberFormat="1" applyFont="1" applyFill="1" applyBorder="1" applyAlignment="1">
      <alignment horizontal="center" vertical="center"/>
    </xf>
    <xf numFmtId="193" fontId="60" fillId="33" borderId="10" xfId="0" applyNumberFormat="1" applyFont="1" applyFill="1" applyBorder="1" applyAlignment="1">
      <alignment/>
    </xf>
    <xf numFmtId="0" fontId="59" fillId="33" borderId="11" xfId="0" applyFont="1" applyFill="1" applyBorder="1" applyAlignment="1">
      <alignment horizontal="justify" wrapText="1"/>
    </xf>
    <xf numFmtId="193" fontId="59" fillId="33" borderId="11" xfId="0" applyNumberFormat="1" applyFont="1" applyFill="1" applyBorder="1" applyAlignment="1">
      <alignment horizontal="center" vertical="center"/>
    </xf>
    <xf numFmtId="194" fontId="59" fillId="33" borderId="10" xfId="0" applyNumberFormat="1" applyFont="1" applyFill="1" applyBorder="1" applyAlignment="1">
      <alignment horizontal="right" wrapText="1"/>
    </xf>
    <xf numFmtId="0" fontId="61" fillId="33" borderId="10" xfId="0" applyFont="1" applyFill="1" applyBorder="1" applyAlignment="1">
      <alignment horizontal="justify" vertical="center" wrapText="1"/>
    </xf>
    <xf numFmtId="193" fontId="5" fillId="33" borderId="1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wrapText="1"/>
    </xf>
    <xf numFmtId="193" fontId="59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justify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94" fontId="1" fillId="33" borderId="11" xfId="0" applyNumberFormat="1" applyFont="1" applyFill="1" applyBorder="1" applyAlignment="1">
      <alignment horizontal="center" wrapText="1"/>
    </xf>
    <xf numFmtId="194" fontId="1" fillId="33" borderId="12" xfId="0" applyNumberFormat="1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4" fontId="59" fillId="33" borderId="11" xfId="0" applyNumberFormat="1" applyFont="1" applyFill="1" applyBorder="1" applyAlignment="1">
      <alignment horizontal="right" wrapText="1"/>
    </xf>
    <xf numFmtId="194" fontId="59" fillId="33" borderId="13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194" fontId="1" fillId="33" borderId="11" xfId="0" applyNumberFormat="1" applyFont="1" applyFill="1" applyBorder="1" applyAlignment="1">
      <alignment horizontal="right" wrapText="1"/>
    </xf>
    <xf numFmtId="194" fontId="1" fillId="33" borderId="13" xfId="0" applyNumberFormat="1" applyFont="1" applyFill="1" applyBorder="1" applyAlignment="1">
      <alignment horizontal="right" wrapText="1"/>
    </xf>
    <xf numFmtId="0" fontId="15" fillId="33" borderId="16" xfId="0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right" vertical="center" wrapText="1"/>
    </xf>
    <xf numFmtId="0" fontId="61" fillId="33" borderId="11" xfId="0" applyFont="1" applyFill="1" applyBorder="1" applyAlignment="1">
      <alignment horizontal="justify" vertical="center" wrapText="1"/>
    </xf>
    <xf numFmtId="0" fontId="61" fillId="33" borderId="13" xfId="0" applyFont="1" applyFill="1" applyBorder="1" applyAlignment="1">
      <alignment horizontal="justify" vertical="center" wrapText="1"/>
    </xf>
    <xf numFmtId="49" fontId="1" fillId="33" borderId="11" xfId="0" applyNumberFormat="1" applyFont="1" applyFill="1" applyBorder="1" applyAlignment="1">
      <alignment horizontal="right" wrapText="1"/>
    </xf>
    <xf numFmtId="49" fontId="1" fillId="33" borderId="12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0" fillId="33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="80" zoomScaleNormal="49" zoomScaleSheetLayoutView="80" zoomScalePageLayoutView="0" workbookViewId="0" topLeftCell="C1">
      <selection activeCell="I83" sqref="I83"/>
    </sheetView>
  </sheetViews>
  <sheetFormatPr defaultColWidth="9.140625" defaultRowHeight="12.75"/>
  <cols>
    <col min="1" max="1" width="5.8515625" style="0" customWidth="1"/>
    <col min="2" max="2" width="33.57421875" style="24" customWidth="1"/>
    <col min="3" max="3" width="15.57421875" style="0" customWidth="1"/>
    <col min="4" max="4" width="40.00390625" style="0" customWidth="1"/>
    <col min="5" max="5" width="12.421875" style="0" customWidth="1"/>
    <col min="6" max="6" width="14.7109375" style="0" customWidth="1"/>
    <col min="7" max="7" width="13.28125" style="0" customWidth="1"/>
    <col min="8" max="8" width="10.57421875" style="0" customWidth="1"/>
    <col min="9" max="9" width="14.140625" style="0" customWidth="1"/>
    <col min="10" max="10" width="11.421875" style="0" customWidth="1"/>
    <col min="11" max="11" width="12.140625" style="0" customWidth="1"/>
    <col min="12" max="12" width="13.28125" style="0" customWidth="1"/>
    <col min="13" max="13" width="9.00390625" style="0" bestFit="1" customWidth="1"/>
    <col min="14" max="14" width="11.28125" style="0" customWidth="1"/>
    <col min="15" max="15" width="10.421875" style="0" customWidth="1"/>
    <col min="19" max="19" width="11.00390625" style="0" bestFit="1" customWidth="1"/>
  </cols>
  <sheetData>
    <row r="1" spans="1:15" ht="12.75">
      <c r="A1" s="8"/>
      <c r="B1" s="2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52.5" customHeight="1">
      <c r="A2" s="98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8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6" customHeight="1" hidden="1">
      <c r="A4" s="85"/>
      <c r="B4" s="85"/>
      <c r="C4" s="85"/>
      <c r="D4" s="85"/>
      <c r="E4" s="101"/>
      <c r="F4" s="101"/>
      <c r="G4" s="101"/>
      <c r="H4" s="101"/>
      <c r="I4" s="101"/>
      <c r="J4" s="101"/>
      <c r="K4" s="101"/>
      <c r="L4" s="8"/>
      <c r="M4" s="8"/>
      <c r="N4" s="8"/>
      <c r="O4" s="8"/>
    </row>
    <row r="5" spans="1:15" ht="19.5" customHeight="1" hidden="1">
      <c r="A5" s="85"/>
      <c r="B5" s="85"/>
      <c r="C5" s="85"/>
      <c r="D5" s="85"/>
      <c r="E5" s="83"/>
      <c r="F5" s="83"/>
      <c r="G5" s="83"/>
      <c r="H5" s="83"/>
      <c r="I5" s="83"/>
      <c r="J5" s="83"/>
      <c r="K5" s="83"/>
      <c r="L5" s="8"/>
      <c r="M5" s="8"/>
      <c r="N5" s="8"/>
      <c r="O5" s="8"/>
    </row>
    <row r="6" spans="1:15" ht="19.5" customHeight="1" hidden="1">
      <c r="A6" s="85"/>
      <c r="B6" s="85"/>
      <c r="C6" s="85"/>
      <c r="D6" s="85"/>
      <c r="E6" s="84"/>
      <c r="F6" s="84"/>
      <c r="G6" s="84"/>
      <c r="H6" s="84"/>
      <c r="I6" s="84"/>
      <c r="J6" s="84"/>
      <c r="K6" s="84"/>
      <c r="L6" s="8"/>
      <c r="M6" s="8"/>
      <c r="N6" s="8"/>
      <c r="O6" s="8"/>
    </row>
    <row r="7" spans="1:19" ht="12.75" hidden="1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  <c r="L7" s="9"/>
      <c r="M7" s="9"/>
      <c r="N7" s="9"/>
      <c r="O7" s="9"/>
      <c r="P7" s="2"/>
      <c r="Q7" s="2"/>
      <c r="R7" s="2"/>
      <c r="S7" s="2"/>
    </row>
    <row r="8" spans="1:19" ht="24.75" customHeight="1">
      <c r="A8" s="80" t="s">
        <v>0</v>
      </c>
      <c r="B8" s="77" t="s">
        <v>78</v>
      </c>
      <c r="C8" s="80" t="s">
        <v>77</v>
      </c>
      <c r="D8" s="77" t="s">
        <v>1</v>
      </c>
      <c r="E8" s="95" t="s">
        <v>2</v>
      </c>
      <c r="F8" s="95"/>
      <c r="G8" s="95"/>
      <c r="H8" s="95"/>
      <c r="I8" s="95"/>
      <c r="J8" s="94" t="s">
        <v>104</v>
      </c>
      <c r="K8" s="94"/>
      <c r="L8" s="94"/>
      <c r="M8" s="94"/>
      <c r="N8" s="100"/>
      <c r="O8" s="100"/>
      <c r="P8" s="2"/>
      <c r="Q8" s="2"/>
      <c r="R8" s="2"/>
      <c r="S8" s="2"/>
    </row>
    <row r="9" spans="1:19" ht="38.25">
      <c r="A9" s="81"/>
      <c r="B9" s="78"/>
      <c r="C9" s="81"/>
      <c r="D9" s="78"/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38" t="s">
        <v>3</v>
      </c>
      <c r="K9" s="38" t="s">
        <v>4</v>
      </c>
      <c r="L9" s="38" t="s">
        <v>5</v>
      </c>
      <c r="M9" s="38" t="s">
        <v>6</v>
      </c>
      <c r="N9" s="38" t="s">
        <v>7</v>
      </c>
      <c r="O9" s="38" t="s">
        <v>86</v>
      </c>
      <c r="P9" s="2"/>
      <c r="Q9" s="2"/>
      <c r="R9" s="2"/>
      <c r="S9" s="2"/>
    </row>
    <row r="10" spans="1:19" ht="16.5" customHeight="1">
      <c r="A10" s="82"/>
      <c r="B10" s="79"/>
      <c r="C10" s="82"/>
      <c r="D10" s="79"/>
      <c r="E10" s="95">
        <v>2020</v>
      </c>
      <c r="F10" s="95"/>
      <c r="G10" s="95"/>
      <c r="H10" s="95"/>
      <c r="I10" s="95"/>
      <c r="J10" s="95">
        <v>2020</v>
      </c>
      <c r="K10" s="95"/>
      <c r="L10" s="95"/>
      <c r="M10" s="95"/>
      <c r="N10" s="95"/>
      <c r="O10" s="95"/>
      <c r="P10" s="2"/>
      <c r="Q10" s="2"/>
      <c r="R10" s="2"/>
      <c r="S10" s="2"/>
    </row>
    <row r="11" spans="1:19" s="4" customFormat="1" ht="44.25" customHeight="1">
      <c r="A11" s="7">
        <v>1</v>
      </c>
      <c r="B11" s="20" t="s">
        <v>8</v>
      </c>
      <c r="C11" s="86" t="s">
        <v>81</v>
      </c>
      <c r="D11" s="16"/>
      <c r="E11" s="11">
        <f>E12+E13+E14+E15+E16</f>
        <v>194172</v>
      </c>
      <c r="F11" s="11">
        <f>F12+F13+F14+F15+F16</f>
        <v>188780.1</v>
      </c>
      <c r="G11" s="11">
        <f>G12+G13+G14+G15+G16</f>
        <v>1572</v>
      </c>
      <c r="H11" s="11"/>
      <c r="I11" s="11">
        <f>I12+I13+I14+I15+I16</f>
        <v>3820</v>
      </c>
      <c r="J11" s="11">
        <f>J12+J13+J14+J15+J16</f>
        <v>194172.1</v>
      </c>
      <c r="K11" s="11">
        <f>K12+K13+K14+K15+K16</f>
        <v>188780.1</v>
      </c>
      <c r="L11" s="11">
        <f>L12+L13+L14+L15+L16</f>
        <v>1572</v>
      </c>
      <c r="M11" s="11"/>
      <c r="N11" s="11">
        <v>3820</v>
      </c>
      <c r="O11" s="11">
        <f aca="true" t="shared" si="0" ref="O11:O18">J11/E11*100</f>
        <v>100.00005150073133</v>
      </c>
      <c r="P11" s="3"/>
      <c r="Q11" s="3"/>
      <c r="R11" s="3"/>
      <c r="S11" s="3"/>
    </row>
    <row r="12" spans="1:19" ht="82.5" customHeight="1">
      <c r="A12" s="14" t="s">
        <v>42</v>
      </c>
      <c r="B12" s="21" t="s">
        <v>29</v>
      </c>
      <c r="C12" s="113"/>
      <c r="D12" s="17" t="s">
        <v>75</v>
      </c>
      <c r="E12" s="15">
        <v>28630</v>
      </c>
      <c r="F12" s="15">
        <v>23380</v>
      </c>
      <c r="G12" s="15">
        <v>1430</v>
      </c>
      <c r="H12" s="15"/>
      <c r="I12" s="15">
        <v>3820</v>
      </c>
      <c r="J12" s="39">
        <v>28630</v>
      </c>
      <c r="K12" s="39">
        <v>23380</v>
      </c>
      <c r="L12" s="72">
        <v>1430</v>
      </c>
      <c r="M12" s="39"/>
      <c r="N12" s="39">
        <v>3820</v>
      </c>
      <c r="O12" s="39">
        <f t="shared" si="0"/>
        <v>100</v>
      </c>
      <c r="P12" s="2"/>
      <c r="Q12" s="2"/>
      <c r="R12" s="2"/>
      <c r="S12" s="2"/>
    </row>
    <row r="13" spans="1:19" ht="109.5" customHeight="1">
      <c r="A13" s="14" t="s">
        <v>43</v>
      </c>
      <c r="B13" s="21" t="s">
        <v>30</v>
      </c>
      <c r="C13" s="113"/>
      <c r="D13" s="18" t="s">
        <v>98</v>
      </c>
      <c r="E13" s="39">
        <v>4200</v>
      </c>
      <c r="F13" s="39">
        <v>4200.1</v>
      </c>
      <c r="G13" s="39"/>
      <c r="H13" s="39"/>
      <c r="I13" s="39"/>
      <c r="J13" s="39">
        <v>4200.1</v>
      </c>
      <c r="K13" s="39">
        <v>4200.1</v>
      </c>
      <c r="L13" s="39"/>
      <c r="M13" s="39"/>
      <c r="N13" s="39"/>
      <c r="O13" s="39">
        <f>J13/E13*100</f>
        <v>100.00238095238096</v>
      </c>
      <c r="P13" s="2"/>
      <c r="Q13" s="2"/>
      <c r="R13" s="2"/>
      <c r="S13" s="2"/>
    </row>
    <row r="14" spans="1:19" ht="82.5" customHeight="1">
      <c r="A14" s="14" t="s">
        <v>44</v>
      </c>
      <c r="B14" s="21" t="s">
        <v>46</v>
      </c>
      <c r="C14" s="113"/>
      <c r="D14" s="18" t="s">
        <v>94</v>
      </c>
      <c r="E14" s="39">
        <v>161200</v>
      </c>
      <c r="F14" s="39">
        <v>161200</v>
      </c>
      <c r="G14" s="39"/>
      <c r="H14" s="39"/>
      <c r="I14" s="39"/>
      <c r="J14" s="39">
        <v>161200</v>
      </c>
      <c r="K14" s="39">
        <v>161200</v>
      </c>
      <c r="L14" s="39"/>
      <c r="M14" s="39"/>
      <c r="N14" s="39"/>
      <c r="O14" s="39">
        <f t="shared" si="0"/>
        <v>100</v>
      </c>
      <c r="P14" s="2"/>
      <c r="Q14" s="2"/>
      <c r="R14" s="2"/>
      <c r="S14" s="2"/>
    </row>
    <row r="15" spans="1:19" ht="84.75" customHeight="1">
      <c r="A15" s="109" t="s">
        <v>45</v>
      </c>
      <c r="B15" s="111" t="s">
        <v>87</v>
      </c>
      <c r="C15" s="113"/>
      <c r="D15" s="18" t="s">
        <v>47</v>
      </c>
      <c r="E15" s="39">
        <v>42</v>
      </c>
      <c r="F15" s="39"/>
      <c r="G15" s="39">
        <v>42</v>
      </c>
      <c r="H15" s="39"/>
      <c r="I15" s="39"/>
      <c r="J15" s="39">
        <v>42</v>
      </c>
      <c r="K15" s="39"/>
      <c r="L15" s="39">
        <v>42</v>
      </c>
      <c r="M15" s="39"/>
      <c r="N15" s="39"/>
      <c r="O15" s="39">
        <f t="shared" si="0"/>
        <v>100</v>
      </c>
      <c r="P15" s="2"/>
      <c r="Q15" s="2"/>
      <c r="R15" s="2"/>
      <c r="S15" s="2"/>
    </row>
    <row r="16" spans="1:19" ht="120" customHeight="1">
      <c r="A16" s="110"/>
      <c r="B16" s="112"/>
      <c r="C16" s="88"/>
      <c r="D16" s="18" t="s">
        <v>48</v>
      </c>
      <c r="E16" s="39">
        <v>100</v>
      </c>
      <c r="F16" s="39"/>
      <c r="G16" s="39">
        <v>100</v>
      </c>
      <c r="H16" s="39"/>
      <c r="I16" s="39"/>
      <c r="J16" s="39">
        <v>100</v>
      </c>
      <c r="K16" s="39"/>
      <c r="L16" s="39">
        <v>100</v>
      </c>
      <c r="M16" s="39"/>
      <c r="N16" s="39"/>
      <c r="O16" s="39">
        <f t="shared" si="0"/>
        <v>100</v>
      </c>
      <c r="P16" s="2"/>
      <c r="Q16" s="2"/>
      <c r="R16" s="2"/>
      <c r="S16" s="2"/>
    </row>
    <row r="17" spans="1:19" s="4" customFormat="1" ht="59.25" customHeight="1">
      <c r="A17" s="7">
        <v>2</v>
      </c>
      <c r="B17" s="20" t="s">
        <v>9</v>
      </c>
      <c r="C17" s="44" t="s">
        <v>80</v>
      </c>
      <c r="D17" s="31"/>
      <c r="E17" s="32">
        <f aca="true" t="shared" si="1" ref="E17:J17">E18+E20+E21</f>
        <v>15940.3</v>
      </c>
      <c r="F17" s="32">
        <f t="shared" si="1"/>
        <v>14207.599999999999</v>
      </c>
      <c r="G17" s="32">
        <f t="shared" si="1"/>
        <v>1052.1</v>
      </c>
      <c r="H17" s="32">
        <f t="shared" si="1"/>
        <v>580.6</v>
      </c>
      <c r="I17" s="32">
        <f t="shared" si="1"/>
        <v>100</v>
      </c>
      <c r="J17" s="11">
        <f t="shared" si="1"/>
        <v>15940.3</v>
      </c>
      <c r="K17" s="11">
        <f>K18+K20+K21</f>
        <v>14207.599999999999</v>
      </c>
      <c r="L17" s="11">
        <f>L18+L20+L21</f>
        <v>1052.1</v>
      </c>
      <c r="M17" s="11">
        <f>M18+M20+M21</f>
        <v>580.6</v>
      </c>
      <c r="N17" s="11">
        <v>100</v>
      </c>
      <c r="O17" s="11">
        <f t="shared" si="0"/>
        <v>100</v>
      </c>
      <c r="P17" s="3"/>
      <c r="Q17" s="3"/>
      <c r="R17" s="3"/>
      <c r="S17" s="3"/>
    </row>
    <row r="18" spans="1:19" ht="134.25" customHeight="1">
      <c r="A18" s="102">
        <v>43832</v>
      </c>
      <c r="B18" s="46" t="s">
        <v>39</v>
      </c>
      <c r="C18" s="94" t="s">
        <v>63</v>
      </c>
      <c r="D18" s="18" t="s">
        <v>100</v>
      </c>
      <c r="E18" s="39">
        <f>F18+G18+H18</f>
        <v>1697.6999999999998</v>
      </c>
      <c r="F18" s="39">
        <v>1094.8</v>
      </c>
      <c r="G18" s="39">
        <v>22.3</v>
      </c>
      <c r="H18" s="39">
        <v>580.6</v>
      </c>
      <c r="I18" s="39"/>
      <c r="J18" s="73">
        <v>1697.7</v>
      </c>
      <c r="K18" s="73">
        <v>1094.8</v>
      </c>
      <c r="L18" s="73">
        <v>22.3</v>
      </c>
      <c r="M18" s="73">
        <v>580.6</v>
      </c>
      <c r="N18" s="39"/>
      <c r="O18" s="73">
        <f t="shared" si="0"/>
        <v>100.00000000000003</v>
      </c>
      <c r="P18" s="2"/>
      <c r="Q18" s="2"/>
      <c r="R18" s="2"/>
      <c r="S18" s="2"/>
    </row>
    <row r="19" spans="1:19" ht="114.75" customHeight="1" hidden="1">
      <c r="A19" s="103"/>
      <c r="B19" s="47"/>
      <c r="C19" s="95"/>
      <c r="D19" s="18"/>
      <c r="E19" s="48"/>
      <c r="F19" s="48"/>
      <c r="G19" s="48"/>
      <c r="H19" s="39"/>
      <c r="I19" s="39"/>
      <c r="J19" s="73"/>
      <c r="K19" s="73"/>
      <c r="L19" s="73"/>
      <c r="M19" s="73"/>
      <c r="N19" s="39"/>
      <c r="O19" s="73"/>
      <c r="P19" s="2"/>
      <c r="Q19" s="2"/>
      <c r="R19" s="2"/>
      <c r="S19" s="2"/>
    </row>
    <row r="20" spans="1:19" ht="172.5" customHeight="1">
      <c r="A20" s="49">
        <v>43863</v>
      </c>
      <c r="B20" s="47"/>
      <c r="C20" s="50" t="s">
        <v>79</v>
      </c>
      <c r="D20" s="18" t="s">
        <v>96</v>
      </c>
      <c r="E20" s="15">
        <v>12019.8</v>
      </c>
      <c r="F20" s="15">
        <v>10935</v>
      </c>
      <c r="G20" s="15">
        <v>984.8</v>
      </c>
      <c r="H20" s="15"/>
      <c r="I20" s="15">
        <v>100</v>
      </c>
      <c r="J20" s="15">
        <v>12019.8</v>
      </c>
      <c r="K20" s="15">
        <v>10935</v>
      </c>
      <c r="L20" s="15">
        <v>984.8</v>
      </c>
      <c r="M20" s="15"/>
      <c r="N20" s="15">
        <v>100</v>
      </c>
      <c r="O20" s="51">
        <f>J20/E20*100</f>
        <v>100</v>
      </c>
      <c r="P20" s="2"/>
      <c r="Q20" s="2"/>
      <c r="R20" s="2"/>
      <c r="S20" s="2"/>
    </row>
    <row r="21" spans="1:19" ht="96" customHeight="1">
      <c r="A21" s="49">
        <v>43892</v>
      </c>
      <c r="B21" s="47"/>
      <c r="C21" s="50" t="s">
        <v>20</v>
      </c>
      <c r="D21" s="18" t="s">
        <v>93</v>
      </c>
      <c r="E21" s="39">
        <v>2222.8</v>
      </c>
      <c r="F21" s="39">
        <v>2177.8</v>
      </c>
      <c r="G21" s="39">
        <v>45</v>
      </c>
      <c r="H21" s="39"/>
      <c r="I21" s="39"/>
      <c r="J21" s="39">
        <v>2222.8</v>
      </c>
      <c r="K21" s="39">
        <v>2177.8</v>
      </c>
      <c r="L21" s="39">
        <v>45</v>
      </c>
      <c r="M21" s="39"/>
      <c r="N21" s="39"/>
      <c r="O21" s="52">
        <f>J21/E21*100</f>
        <v>100</v>
      </c>
      <c r="P21" s="2"/>
      <c r="Q21" s="2"/>
      <c r="R21" s="2"/>
      <c r="S21" s="2"/>
    </row>
    <row r="22" spans="1:19" s="4" customFormat="1" ht="105" customHeight="1">
      <c r="A22" s="7">
        <v>3</v>
      </c>
      <c r="B22" s="20" t="s">
        <v>11</v>
      </c>
      <c r="C22" s="44" t="s">
        <v>69</v>
      </c>
      <c r="D22" s="31"/>
      <c r="E22" s="32">
        <f>E23+E24+E25+E26+E27+E28</f>
        <v>254062.7</v>
      </c>
      <c r="F22" s="32">
        <f>F23+F24+F25+F26+F27+F28</f>
        <v>242228.2</v>
      </c>
      <c r="G22" s="32">
        <f>G23+G24+G25+G26+G27+G28</f>
        <v>11834.5</v>
      </c>
      <c r="H22" s="32"/>
      <c r="I22" s="32"/>
      <c r="J22" s="32">
        <f>J23+J24+J25+J26+J27+J28</f>
        <v>254062.7</v>
      </c>
      <c r="K22" s="32">
        <f>K23+K24+K25+K26+K27+K28</f>
        <v>242228.2</v>
      </c>
      <c r="L22" s="32">
        <f>L23+L24+L25+L26+L27+L28</f>
        <v>11834.5</v>
      </c>
      <c r="M22" s="11"/>
      <c r="N22" s="11"/>
      <c r="O22" s="33">
        <f>J22/E22*100</f>
        <v>100</v>
      </c>
      <c r="P22" s="3"/>
      <c r="Q22" s="3"/>
      <c r="R22" s="3"/>
      <c r="S22" s="3"/>
    </row>
    <row r="23" spans="1:19" s="4" customFormat="1" ht="71.25" customHeight="1">
      <c r="A23" s="53">
        <v>43833</v>
      </c>
      <c r="B23" s="21" t="s">
        <v>23</v>
      </c>
      <c r="C23" s="86" t="s">
        <v>64</v>
      </c>
      <c r="D23" s="18" t="s">
        <v>91</v>
      </c>
      <c r="E23" s="54">
        <v>3631.2</v>
      </c>
      <c r="F23" s="54">
        <v>3631.2</v>
      </c>
      <c r="G23" s="55"/>
      <c r="H23" s="55"/>
      <c r="I23" s="55"/>
      <c r="J23" s="54">
        <v>3631.2</v>
      </c>
      <c r="K23" s="54">
        <v>3631.2</v>
      </c>
      <c r="L23" s="54"/>
      <c r="M23" s="39"/>
      <c r="N23" s="39"/>
      <c r="O23" s="39">
        <f>J23/E23*100</f>
        <v>100</v>
      </c>
      <c r="P23" s="3"/>
      <c r="Q23" s="3"/>
      <c r="R23" s="3"/>
      <c r="S23" s="3"/>
    </row>
    <row r="24" spans="1:19" s="4" customFormat="1" ht="132.75" customHeight="1">
      <c r="A24" s="53">
        <v>43864</v>
      </c>
      <c r="B24" s="21" t="s">
        <v>37</v>
      </c>
      <c r="C24" s="87"/>
      <c r="D24" s="18" t="s">
        <v>92</v>
      </c>
      <c r="E24" s="54">
        <v>416.7</v>
      </c>
      <c r="F24" s="54">
        <v>416.7</v>
      </c>
      <c r="G24" s="55"/>
      <c r="H24" s="55"/>
      <c r="I24" s="55"/>
      <c r="J24" s="54">
        <v>416.7</v>
      </c>
      <c r="K24" s="54">
        <v>416.7</v>
      </c>
      <c r="L24" s="54"/>
      <c r="M24" s="39"/>
      <c r="N24" s="39"/>
      <c r="O24" s="39">
        <f aca="true" t="shared" si="2" ref="O24:O44">J24/E24*100</f>
        <v>100</v>
      </c>
      <c r="P24" s="3"/>
      <c r="Q24" s="3"/>
      <c r="R24" s="3"/>
      <c r="S24" s="3"/>
    </row>
    <row r="25" spans="1:19" s="4" customFormat="1" ht="132.75" customHeight="1">
      <c r="A25" s="96">
        <v>43893</v>
      </c>
      <c r="B25" s="107" t="s">
        <v>62</v>
      </c>
      <c r="C25" s="87"/>
      <c r="D25" s="56" t="s">
        <v>97</v>
      </c>
      <c r="E25" s="57">
        <v>1749.9</v>
      </c>
      <c r="F25" s="57">
        <v>1749.9</v>
      </c>
      <c r="G25" s="58"/>
      <c r="H25" s="55"/>
      <c r="I25" s="55"/>
      <c r="J25" s="54">
        <v>1749.9</v>
      </c>
      <c r="K25" s="54">
        <v>1749.9</v>
      </c>
      <c r="L25" s="54"/>
      <c r="M25" s="39"/>
      <c r="N25" s="39"/>
      <c r="O25" s="39">
        <f t="shared" si="2"/>
        <v>100</v>
      </c>
      <c r="P25" s="3"/>
      <c r="Q25" s="3"/>
      <c r="R25" s="3"/>
      <c r="S25" s="3"/>
    </row>
    <row r="26" spans="1:19" s="4" customFormat="1" ht="52.5" customHeight="1">
      <c r="A26" s="97"/>
      <c r="B26" s="108"/>
      <c r="C26" s="87"/>
      <c r="D26" s="59" t="s">
        <v>99</v>
      </c>
      <c r="E26" s="60">
        <v>134573.1</v>
      </c>
      <c r="F26" s="60">
        <v>134573.1</v>
      </c>
      <c r="G26" s="58"/>
      <c r="H26" s="55"/>
      <c r="I26" s="55"/>
      <c r="J26" s="54">
        <v>134573.1</v>
      </c>
      <c r="K26" s="54">
        <v>134573.1</v>
      </c>
      <c r="L26" s="54"/>
      <c r="M26" s="39"/>
      <c r="N26" s="39"/>
      <c r="O26" s="39">
        <f t="shared" si="2"/>
        <v>100</v>
      </c>
      <c r="P26" s="3"/>
      <c r="Q26" s="3"/>
      <c r="R26" s="3"/>
      <c r="S26" s="3"/>
    </row>
    <row r="27" spans="1:19" s="4" customFormat="1" ht="99.75" customHeight="1">
      <c r="A27" s="61">
        <v>43924</v>
      </c>
      <c r="B27" s="62" t="s">
        <v>38</v>
      </c>
      <c r="C27" s="89"/>
      <c r="D27" s="56" t="s">
        <v>95</v>
      </c>
      <c r="E27" s="57">
        <v>33</v>
      </c>
      <c r="F27" s="57">
        <v>33</v>
      </c>
      <c r="G27" s="58"/>
      <c r="H27" s="55"/>
      <c r="I27" s="55"/>
      <c r="J27" s="54">
        <v>33</v>
      </c>
      <c r="K27" s="54">
        <v>33</v>
      </c>
      <c r="L27" s="54"/>
      <c r="M27" s="39"/>
      <c r="N27" s="39"/>
      <c r="O27" s="39">
        <f t="shared" si="2"/>
        <v>100</v>
      </c>
      <c r="P27" s="3"/>
      <c r="Q27" s="3"/>
      <c r="R27" s="3"/>
      <c r="S27" s="3"/>
    </row>
    <row r="28" spans="1:19" s="4" customFormat="1" ht="44.25" customHeight="1">
      <c r="A28" s="53">
        <v>43954</v>
      </c>
      <c r="B28" s="40" t="s">
        <v>21</v>
      </c>
      <c r="C28" s="34"/>
      <c r="D28" s="25" t="s">
        <v>22</v>
      </c>
      <c r="E28" s="63">
        <f>E29+E31+E32</f>
        <v>113658.8</v>
      </c>
      <c r="F28" s="63">
        <f>F29+F31+F32</f>
        <v>101824.3</v>
      </c>
      <c r="G28" s="63">
        <f>G29+G31+G32</f>
        <v>11834.5</v>
      </c>
      <c r="H28" s="64"/>
      <c r="I28" s="55"/>
      <c r="J28" s="63">
        <f>J29+J31+J32</f>
        <v>113658.8</v>
      </c>
      <c r="K28" s="63">
        <f>K29+K31+K32</f>
        <v>101824.3</v>
      </c>
      <c r="L28" s="63">
        <f>L29+L31+L32</f>
        <v>11834.5</v>
      </c>
      <c r="M28" s="12"/>
      <c r="N28" s="12"/>
      <c r="O28" s="39">
        <f t="shared" si="2"/>
        <v>100</v>
      </c>
      <c r="P28" s="3"/>
      <c r="Q28" s="3"/>
      <c r="R28" s="3"/>
      <c r="S28" s="3"/>
    </row>
    <row r="29" spans="1:19" ht="63" customHeight="1">
      <c r="A29" s="53"/>
      <c r="B29" s="42"/>
      <c r="C29" s="86" t="s">
        <v>65</v>
      </c>
      <c r="D29" s="65" t="s">
        <v>17</v>
      </c>
      <c r="E29" s="39">
        <v>56924.5</v>
      </c>
      <c r="F29" s="39">
        <v>50662.8</v>
      </c>
      <c r="G29" s="39">
        <v>6261.7</v>
      </c>
      <c r="H29" s="39"/>
      <c r="I29" s="39"/>
      <c r="J29" s="15">
        <v>56924.5</v>
      </c>
      <c r="K29" s="15">
        <v>50662.8</v>
      </c>
      <c r="L29" s="15">
        <v>6261.7</v>
      </c>
      <c r="M29" s="66"/>
      <c r="N29" s="66"/>
      <c r="O29" s="39">
        <f t="shared" si="2"/>
        <v>100</v>
      </c>
      <c r="P29" s="2"/>
      <c r="Q29" s="2"/>
      <c r="R29" s="2"/>
      <c r="S29" s="2"/>
    </row>
    <row r="30" spans="1:19" ht="135.75" customHeight="1" hidden="1">
      <c r="A30" s="53"/>
      <c r="B30" s="67"/>
      <c r="C30" s="87"/>
      <c r="D30" s="65" t="s">
        <v>19</v>
      </c>
      <c r="E30" s="39"/>
      <c r="F30" s="39"/>
      <c r="G30" s="39"/>
      <c r="H30" s="35"/>
      <c r="I30" s="35"/>
      <c r="J30" s="15">
        <f>K30+L30</f>
        <v>630547.09</v>
      </c>
      <c r="K30" s="15"/>
      <c r="L30" s="15">
        <v>630547.09</v>
      </c>
      <c r="M30" s="66"/>
      <c r="N30" s="66"/>
      <c r="O30" s="39" t="e">
        <f t="shared" si="2"/>
        <v>#DIV/0!</v>
      </c>
      <c r="P30" s="2"/>
      <c r="Q30" s="2"/>
      <c r="R30" s="2"/>
      <c r="S30" s="2"/>
    </row>
    <row r="31" spans="1:19" ht="57" customHeight="1">
      <c r="A31" s="53"/>
      <c r="B31" s="67"/>
      <c r="C31" s="87"/>
      <c r="D31" s="65" t="s">
        <v>18</v>
      </c>
      <c r="E31" s="54">
        <v>51161.5</v>
      </c>
      <c r="F31" s="54">
        <v>51161.5</v>
      </c>
      <c r="G31" s="54"/>
      <c r="H31" s="39"/>
      <c r="I31" s="39"/>
      <c r="J31" s="15">
        <v>51161.5</v>
      </c>
      <c r="K31" s="15">
        <v>51161.5</v>
      </c>
      <c r="L31" s="15"/>
      <c r="M31" s="66"/>
      <c r="N31" s="66"/>
      <c r="O31" s="39">
        <f t="shared" si="2"/>
        <v>100</v>
      </c>
      <c r="P31" s="2"/>
      <c r="Q31" s="2"/>
      <c r="R31" s="2"/>
      <c r="S31" s="2"/>
    </row>
    <row r="32" spans="1:19" ht="57" customHeight="1">
      <c r="A32" s="53"/>
      <c r="B32" s="67"/>
      <c r="C32" s="89"/>
      <c r="D32" s="65" t="s">
        <v>19</v>
      </c>
      <c r="E32" s="39">
        <v>5572.8</v>
      </c>
      <c r="F32" s="39"/>
      <c r="G32" s="39">
        <v>5572.8</v>
      </c>
      <c r="H32" s="35"/>
      <c r="I32" s="35"/>
      <c r="J32" s="15">
        <v>5572.8</v>
      </c>
      <c r="K32" s="15"/>
      <c r="L32" s="15">
        <v>5572.8</v>
      </c>
      <c r="M32" s="66"/>
      <c r="N32" s="66"/>
      <c r="O32" s="39">
        <f t="shared" si="2"/>
        <v>100</v>
      </c>
      <c r="P32" s="2"/>
      <c r="Q32" s="2"/>
      <c r="R32" s="2"/>
      <c r="S32" s="2"/>
    </row>
    <row r="33" spans="1:19" s="4" customFormat="1" ht="44.25" customHeight="1">
      <c r="A33" s="7">
        <v>4</v>
      </c>
      <c r="B33" s="20" t="s">
        <v>10</v>
      </c>
      <c r="C33" s="44" t="s">
        <v>66</v>
      </c>
      <c r="D33" s="16"/>
      <c r="E33" s="11">
        <f>E42+E43+E44+E45+E46+E47</f>
        <v>24736.4</v>
      </c>
      <c r="F33" s="11">
        <f>F42+F43+F44+F45+F46+F47</f>
        <v>21228.1</v>
      </c>
      <c r="G33" s="11">
        <f>G42+G43+G44+G45+G46+G47</f>
        <v>2625.2</v>
      </c>
      <c r="H33" s="11">
        <f>H42+H43+H44+H45+H46+H47</f>
        <v>883.1</v>
      </c>
      <c r="I33" s="26"/>
      <c r="J33" s="11">
        <f>J42+J43+J44+J45+J46+J47</f>
        <v>24736.4</v>
      </c>
      <c r="K33" s="11">
        <f>K42+K43+K44+K45+K46+K47</f>
        <v>21228.1</v>
      </c>
      <c r="L33" s="11">
        <f>L42+L43+L44+L45+L46+L47</f>
        <v>2625.2</v>
      </c>
      <c r="M33" s="11">
        <f>M42+M43+M45+M44+M46+M47</f>
        <v>883.1</v>
      </c>
      <c r="N33" s="11"/>
      <c r="O33" s="11">
        <f t="shared" si="2"/>
        <v>100</v>
      </c>
      <c r="P33" s="3"/>
      <c r="Q33" s="3"/>
      <c r="R33" s="3"/>
      <c r="S33" s="3"/>
    </row>
    <row r="34" spans="1:19" s="4" customFormat="1" ht="30.75" customHeight="1" hidden="1">
      <c r="A34" s="74"/>
      <c r="B34" s="77"/>
      <c r="C34" s="80"/>
      <c r="D34" s="25"/>
      <c r="E34" s="39"/>
      <c r="F34" s="39"/>
      <c r="G34" s="11"/>
      <c r="H34" s="12"/>
      <c r="I34" s="12"/>
      <c r="J34" s="11"/>
      <c r="K34" s="11"/>
      <c r="L34" s="11"/>
      <c r="M34" s="11"/>
      <c r="N34" s="11"/>
      <c r="O34" s="39" t="e">
        <f t="shared" si="2"/>
        <v>#DIV/0!</v>
      </c>
      <c r="P34" s="3"/>
      <c r="Q34" s="3"/>
      <c r="R34" s="3"/>
      <c r="S34" s="3"/>
    </row>
    <row r="35" spans="1:19" s="4" customFormat="1" ht="32.25" customHeight="1" hidden="1">
      <c r="A35" s="75"/>
      <c r="B35" s="78"/>
      <c r="C35" s="81"/>
      <c r="D35" s="18"/>
      <c r="E35" s="39"/>
      <c r="F35" s="39"/>
      <c r="G35" s="11"/>
      <c r="H35" s="12"/>
      <c r="I35" s="12"/>
      <c r="J35" s="11"/>
      <c r="K35" s="11"/>
      <c r="L35" s="11"/>
      <c r="M35" s="11"/>
      <c r="N35" s="11"/>
      <c r="O35" s="39" t="e">
        <f t="shared" si="2"/>
        <v>#DIV/0!</v>
      </c>
      <c r="P35" s="3"/>
      <c r="Q35" s="3"/>
      <c r="R35" s="3"/>
      <c r="S35" s="3"/>
    </row>
    <row r="36" spans="1:19" s="4" customFormat="1" ht="144" customHeight="1" hidden="1">
      <c r="A36" s="75"/>
      <c r="B36" s="78"/>
      <c r="C36" s="81"/>
      <c r="D36" s="25"/>
      <c r="E36" s="39"/>
      <c r="F36" s="39"/>
      <c r="G36" s="11"/>
      <c r="H36" s="12"/>
      <c r="I36" s="12"/>
      <c r="J36" s="11"/>
      <c r="K36" s="11"/>
      <c r="L36" s="11"/>
      <c r="M36" s="11"/>
      <c r="N36" s="11"/>
      <c r="O36" s="39" t="e">
        <f t="shared" si="2"/>
        <v>#DIV/0!</v>
      </c>
      <c r="P36" s="3"/>
      <c r="Q36" s="3"/>
      <c r="R36" s="3"/>
      <c r="S36" s="3"/>
    </row>
    <row r="37" spans="1:19" s="4" customFormat="1" ht="79.5" customHeight="1" hidden="1">
      <c r="A37" s="75"/>
      <c r="B37" s="78"/>
      <c r="C37" s="81"/>
      <c r="D37" s="25"/>
      <c r="E37" s="39"/>
      <c r="F37" s="39"/>
      <c r="G37" s="11"/>
      <c r="H37" s="12"/>
      <c r="I37" s="12"/>
      <c r="J37" s="11"/>
      <c r="K37" s="11"/>
      <c r="L37" s="11"/>
      <c r="M37" s="11"/>
      <c r="N37" s="11"/>
      <c r="O37" s="39" t="e">
        <f t="shared" si="2"/>
        <v>#DIV/0!</v>
      </c>
      <c r="P37" s="3"/>
      <c r="Q37" s="3"/>
      <c r="R37" s="3"/>
      <c r="S37" s="3"/>
    </row>
    <row r="38" spans="1:19" s="4" customFormat="1" ht="62.25" customHeight="1" hidden="1">
      <c r="A38" s="75"/>
      <c r="B38" s="78"/>
      <c r="C38" s="81"/>
      <c r="D38" s="25"/>
      <c r="E38" s="39"/>
      <c r="F38" s="39"/>
      <c r="G38" s="11"/>
      <c r="H38" s="12"/>
      <c r="I38" s="12"/>
      <c r="J38" s="11"/>
      <c r="K38" s="11"/>
      <c r="L38" s="11"/>
      <c r="M38" s="11"/>
      <c r="N38" s="11"/>
      <c r="O38" s="39" t="e">
        <f t="shared" si="2"/>
        <v>#DIV/0!</v>
      </c>
      <c r="P38" s="3"/>
      <c r="Q38" s="3"/>
      <c r="R38" s="3"/>
      <c r="S38" s="3"/>
    </row>
    <row r="39" spans="1:19" s="4" customFormat="1" ht="54.75" customHeight="1" hidden="1">
      <c r="A39" s="75"/>
      <c r="B39" s="78"/>
      <c r="C39" s="81"/>
      <c r="D39" s="25"/>
      <c r="E39" s="39"/>
      <c r="F39" s="39"/>
      <c r="G39" s="11"/>
      <c r="H39" s="12"/>
      <c r="I39" s="12"/>
      <c r="J39" s="11"/>
      <c r="K39" s="11"/>
      <c r="L39" s="11"/>
      <c r="M39" s="11"/>
      <c r="N39" s="11"/>
      <c r="O39" s="39" t="e">
        <f t="shared" si="2"/>
        <v>#DIV/0!</v>
      </c>
      <c r="P39" s="3"/>
      <c r="Q39" s="3"/>
      <c r="R39" s="3"/>
      <c r="S39" s="3"/>
    </row>
    <row r="40" spans="1:19" s="4" customFormat="1" ht="142.5" customHeight="1" hidden="1">
      <c r="A40" s="76"/>
      <c r="B40" s="79"/>
      <c r="C40" s="82"/>
      <c r="D40" s="18"/>
      <c r="E40" s="39"/>
      <c r="F40" s="39"/>
      <c r="G40" s="11"/>
      <c r="H40" s="12"/>
      <c r="I40" s="12"/>
      <c r="J40" s="11"/>
      <c r="K40" s="11"/>
      <c r="L40" s="11"/>
      <c r="M40" s="11"/>
      <c r="N40" s="11"/>
      <c r="O40" s="39" t="e">
        <f t="shared" si="2"/>
        <v>#DIV/0!</v>
      </c>
      <c r="P40" s="3"/>
      <c r="Q40" s="3"/>
      <c r="R40" s="3"/>
      <c r="S40" s="3"/>
    </row>
    <row r="41" spans="1:19" s="4" customFormat="1" ht="171" customHeight="1" hidden="1">
      <c r="A41" s="45"/>
      <c r="B41" s="43"/>
      <c r="C41" s="41"/>
      <c r="D41" s="18"/>
      <c r="E41" s="39"/>
      <c r="F41" s="39"/>
      <c r="G41" s="11"/>
      <c r="H41" s="12"/>
      <c r="I41" s="12"/>
      <c r="J41" s="11"/>
      <c r="K41" s="11"/>
      <c r="L41" s="11"/>
      <c r="M41" s="11"/>
      <c r="N41" s="11"/>
      <c r="O41" s="39" t="e">
        <f t="shared" si="2"/>
        <v>#DIV/0!</v>
      </c>
      <c r="P41" s="3"/>
      <c r="Q41" s="3"/>
      <c r="R41" s="3"/>
      <c r="S41" s="3"/>
    </row>
    <row r="42" spans="1:19" ht="39" customHeight="1">
      <c r="A42" s="14" t="s">
        <v>50</v>
      </c>
      <c r="B42" s="43" t="s">
        <v>25</v>
      </c>
      <c r="C42" s="86" t="s">
        <v>67</v>
      </c>
      <c r="D42" s="18" t="s">
        <v>82</v>
      </c>
      <c r="E42" s="39">
        <f>SUM(F42:I42)</f>
        <v>8294.7</v>
      </c>
      <c r="F42" s="39">
        <v>7382.3</v>
      </c>
      <c r="G42" s="39">
        <v>912.4</v>
      </c>
      <c r="H42" s="35"/>
      <c r="I42" s="35"/>
      <c r="J42" s="39">
        <v>8294.7</v>
      </c>
      <c r="K42" s="39">
        <v>7382.3</v>
      </c>
      <c r="L42" s="39">
        <v>912.4</v>
      </c>
      <c r="M42" s="39"/>
      <c r="N42" s="39"/>
      <c r="O42" s="39">
        <f t="shared" si="2"/>
        <v>100</v>
      </c>
      <c r="P42" s="2"/>
      <c r="Q42" s="2"/>
      <c r="R42" s="2"/>
      <c r="S42" s="2"/>
    </row>
    <row r="43" spans="1:19" ht="84.75" customHeight="1">
      <c r="A43" s="14" t="s">
        <v>51</v>
      </c>
      <c r="B43" s="43" t="s">
        <v>26</v>
      </c>
      <c r="C43" s="87"/>
      <c r="D43" s="18" t="s">
        <v>89</v>
      </c>
      <c r="E43" s="39">
        <f>SUM(F43:I43)</f>
        <v>101.1</v>
      </c>
      <c r="F43" s="39">
        <v>100</v>
      </c>
      <c r="G43" s="39"/>
      <c r="H43" s="35">
        <v>1.1</v>
      </c>
      <c r="I43" s="35"/>
      <c r="J43" s="39">
        <v>101.1</v>
      </c>
      <c r="K43" s="39">
        <v>100</v>
      </c>
      <c r="L43" s="39"/>
      <c r="M43" s="39">
        <v>1.1</v>
      </c>
      <c r="N43" s="39"/>
      <c r="O43" s="39">
        <f t="shared" si="2"/>
        <v>100</v>
      </c>
      <c r="P43" s="2"/>
      <c r="Q43" s="2"/>
      <c r="R43" s="2"/>
      <c r="S43" s="2"/>
    </row>
    <row r="44" spans="1:19" ht="45.75" customHeight="1">
      <c r="A44" s="14" t="s">
        <v>52</v>
      </c>
      <c r="B44" s="43" t="s">
        <v>27</v>
      </c>
      <c r="C44" s="87"/>
      <c r="D44" s="18" t="s">
        <v>28</v>
      </c>
      <c r="E44" s="39">
        <v>3518.3</v>
      </c>
      <c r="F44" s="39">
        <v>2348</v>
      </c>
      <c r="G44" s="39">
        <v>290.2</v>
      </c>
      <c r="H44" s="35">
        <v>880.1</v>
      </c>
      <c r="I44" s="35"/>
      <c r="J44" s="39">
        <v>3518.3</v>
      </c>
      <c r="K44" s="39">
        <v>2348</v>
      </c>
      <c r="L44" s="39">
        <v>290.2</v>
      </c>
      <c r="M44" s="39">
        <v>880.1</v>
      </c>
      <c r="N44" s="39"/>
      <c r="O44" s="39">
        <f t="shared" si="2"/>
        <v>100</v>
      </c>
      <c r="P44" s="2"/>
      <c r="Q44" s="2"/>
      <c r="R44" s="2"/>
      <c r="S44" s="2"/>
    </row>
    <row r="45" spans="1:19" ht="151.5" customHeight="1">
      <c r="A45" s="14" t="s">
        <v>53</v>
      </c>
      <c r="B45" s="43" t="s">
        <v>76</v>
      </c>
      <c r="C45" s="87"/>
      <c r="D45" s="18" t="s">
        <v>90</v>
      </c>
      <c r="E45" s="39">
        <f>SUM(F45:I45)</f>
        <v>204.9</v>
      </c>
      <c r="F45" s="39">
        <v>168.3</v>
      </c>
      <c r="G45" s="39">
        <v>34.7</v>
      </c>
      <c r="H45" s="35">
        <v>1.9</v>
      </c>
      <c r="I45" s="35"/>
      <c r="J45" s="39">
        <v>204.9</v>
      </c>
      <c r="K45" s="39">
        <v>168.3</v>
      </c>
      <c r="L45" s="39">
        <v>34.7</v>
      </c>
      <c r="M45" s="39">
        <v>1.9</v>
      </c>
      <c r="N45" s="39"/>
      <c r="O45" s="39">
        <f>J45/E45*100</f>
        <v>100</v>
      </c>
      <c r="P45" s="2"/>
      <c r="Q45" s="2"/>
      <c r="R45" s="2"/>
      <c r="S45" s="2"/>
    </row>
    <row r="46" spans="1:19" ht="156" customHeight="1">
      <c r="A46" s="14" t="s">
        <v>54</v>
      </c>
      <c r="B46" s="43" t="s">
        <v>83</v>
      </c>
      <c r="C46" s="87"/>
      <c r="D46" s="18" t="s">
        <v>85</v>
      </c>
      <c r="E46" s="68">
        <v>6495.8</v>
      </c>
      <c r="F46" s="68">
        <v>5781.3</v>
      </c>
      <c r="G46" s="39">
        <v>714.5</v>
      </c>
      <c r="H46" s="35"/>
      <c r="I46" s="35"/>
      <c r="J46" s="39">
        <v>6495.8</v>
      </c>
      <c r="K46" s="39">
        <v>5781.3</v>
      </c>
      <c r="L46" s="39">
        <v>714.5</v>
      </c>
      <c r="M46" s="39"/>
      <c r="N46" s="39"/>
      <c r="O46" s="39">
        <f>J46/E46*100</f>
        <v>100</v>
      </c>
      <c r="P46" s="2"/>
      <c r="Q46" s="2"/>
      <c r="R46" s="2"/>
      <c r="S46" s="2"/>
    </row>
    <row r="47" spans="1:19" ht="44.25" customHeight="1">
      <c r="A47" s="14" t="s">
        <v>58</v>
      </c>
      <c r="B47" s="43" t="s">
        <v>49</v>
      </c>
      <c r="C47" s="89"/>
      <c r="D47" s="69" t="s">
        <v>101</v>
      </c>
      <c r="E47" s="15">
        <v>6121.6</v>
      </c>
      <c r="F47" s="57">
        <v>5448.2</v>
      </c>
      <c r="G47" s="57">
        <v>673.4</v>
      </c>
      <c r="H47" s="35"/>
      <c r="I47" s="35"/>
      <c r="J47" s="39">
        <v>6121.6</v>
      </c>
      <c r="K47" s="39">
        <v>5448.2</v>
      </c>
      <c r="L47" s="39">
        <v>673.4</v>
      </c>
      <c r="M47" s="39"/>
      <c r="N47" s="39"/>
      <c r="O47" s="39">
        <f aca="true" t="shared" si="3" ref="O47:O60">J47/E47*100</f>
        <v>100</v>
      </c>
      <c r="P47" s="2"/>
      <c r="Q47" s="2"/>
      <c r="R47" s="2"/>
      <c r="S47" s="2"/>
    </row>
    <row r="48" spans="1:19" s="4" customFormat="1" ht="68.25" customHeight="1">
      <c r="A48" s="7">
        <v>5</v>
      </c>
      <c r="B48" s="16" t="s">
        <v>12</v>
      </c>
      <c r="C48" s="86" t="s">
        <v>68</v>
      </c>
      <c r="D48" s="16"/>
      <c r="E48" s="11">
        <f>E50+E51</f>
        <v>233742</v>
      </c>
      <c r="F48" s="11"/>
      <c r="G48" s="11">
        <f>G50+G51</f>
        <v>233742</v>
      </c>
      <c r="H48" s="12"/>
      <c r="I48" s="12"/>
      <c r="J48" s="11">
        <f>J50+J51</f>
        <v>233742</v>
      </c>
      <c r="K48" s="11"/>
      <c r="L48" s="11">
        <f>L50+L51</f>
        <v>233742</v>
      </c>
      <c r="M48" s="12"/>
      <c r="N48" s="12"/>
      <c r="O48" s="11">
        <f t="shared" si="3"/>
        <v>100</v>
      </c>
      <c r="P48" s="3"/>
      <c r="Q48" s="3"/>
      <c r="R48" s="3"/>
      <c r="S48" s="5"/>
    </row>
    <row r="49" spans="1:19" ht="276.75" customHeight="1" hidden="1">
      <c r="A49" s="70"/>
      <c r="B49" s="36"/>
      <c r="C49" s="87"/>
      <c r="D49" s="1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9" t="e">
        <f t="shared" si="3"/>
        <v>#DIV/0!</v>
      </c>
      <c r="P49" s="2"/>
      <c r="Q49" s="2"/>
      <c r="R49" s="2"/>
      <c r="S49" s="2"/>
    </row>
    <row r="50" spans="1:19" ht="47.25" customHeight="1">
      <c r="A50" s="14" t="s">
        <v>59</v>
      </c>
      <c r="B50" s="36"/>
      <c r="C50" s="87"/>
      <c r="D50" s="18" t="s">
        <v>40</v>
      </c>
      <c r="E50" s="39">
        <v>210186.3</v>
      </c>
      <c r="F50" s="39"/>
      <c r="G50" s="39">
        <v>210186.3</v>
      </c>
      <c r="H50" s="39"/>
      <c r="I50" s="39"/>
      <c r="J50" s="35">
        <v>210186.3</v>
      </c>
      <c r="K50" s="35"/>
      <c r="L50" s="35">
        <v>210186.3</v>
      </c>
      <c r="M50" s="35"/>
      <c r="N50" s="35"/>
      <c r="O50" s="39">
        <f t="shared" si="3"/>
        <v>100</v>
      </c>
      <c r="P50" s="2"/>
      <c r="Q50" s="2"/>
      <c r="R50" s="2"/>
      <c r="S50" s="2"/>
    </row>
    <row r="51" spans="1:19" ht="150.75" customHeight="1">
      <c r="A51" s="14" t="s">
        <v>103</v>
      </c>
      <c r="B51" s="36" t="s">
        <v>41</v>
      </c>
      <c r="C51" s="88"/>
      <c r="D51" s="18" t="s">
        <v>88</v>
      </c>
      <c r="E51" s="39">
        <v>23555.7</v>
      </c>
      <c r="F51" s="39"/>
      <c r="G51" s="39">
        <v>23555.7</v>
      </c>
      <c r="H51" s="39"/>
      <c r="I51" s="39"/>
      <c r="J51" s="39">
        <v>23555.7</v>
      </c>
      <c r="K51" s="39"/>
      <c r="L51" s="39">
        <v>23555.7</v>
      </c>
      <c r="M51" s="39"/>
      <c r="N51" s="39"/>
      <c r="O51" s="39">
        <f t="shared" si="3"/>
        <v>100</v>
      </c>
      <c r="P51" s="2"/>
      <c r="Q51" s="2"/>
      <c r="R51" s="2"/>
      <c r="S51" s="2"/>
    </row>
    <row r="52" spans="1:19" s="4" customFormat="1" ht="84" customHeight="1">
      <c r="A52" s="7">
        <v>6</v>
      </c>
      <c r="B52" s="16" t="s">
        <v>13</v>
      </c>
      <c r="C52" s="44" t="s">
        <v>71</v>
      </c>
      <c r="D52" s="16"/>
      <c r="E52" s="11">
        <f>E53+E54+E55</f>
        <v>112245.5</v>
      </c>
      <c r="F52" s="11">
        <f>F53+F54+F55</f>
        <v>71001.6</v>
      </c>
      <c r="G52" s="11">
        <f>G53+G54+G55</f>
        <v>39722.799999999996</v>
      </c>
      <c r="H52" s="11">
        <f>H53+H54+H55</f>
        <v>1521.1</v>
      </c>
      <c r="I52" s="11"/>
      <c r="J52" s="11">
        <f>J53+J54+J55</f>
        <v>112245.5</v>
      </c>
      <c r="K52" s="11">
        <f>K53+K54+K55</f>
        <v>71001.6</v>
      </c>
      <c r="L52" s="11">
        <f>L53+L54</f>
        <v>39722.799999999996</v>
      </c>
      <c r="M52" s="11">
        <f>M53+M54</f>
        <v>1521.1</v>
      </c>
      <c r="N52" s="11"/>
      <c r="O52" s="11">
        <f t="shared" si="3"/>
        <v>100</v>
      </c>
      <c r="P52" s="3"/>
      <c r="Q52" s="3"/>
      <c r="R52" s="3"/>
      <c r="S52" s="3"/>
    </row>
    <row r="53" spans="1:19" s="4" customFormat="1" ht="85.5" customHeight="1">
      <c r="A53" s="53">
        <v>43836</v>
      </c>
      <c r="B53" s="36" t="s">
        <v>35</v>
      </c>
      <c r="C53" s="86" t="s">
        <v>70</v>
      </c>
      <c r="D53" s="18" t="s">
        <v>36</v>
      </c>
      <c r="E53" s="39">
        <v>39221.9</v>
      </c>
      <c r="F53" s="39">
        <v>39.2</v>
      </c>
      <c r="G53" s="39">
        <v>39182.7</v>
      </c>
      <c r="H53" s="39"/>
      <c r="I53" s="39"/>
      <c r="J53" s="39">
        <v>39221.9</v>
      </c>
      <c r="K53" s="39">
        <v>39.2</v>
      </c>
      <c r="L53" s="39">
        <v>39182.7</v>
      </c>
      <c r="M53" s="11"/>
      <c r="N53" s="11"/>
      <c r="O53" s="39">
        <f t="shared" si="3"/>
        <v>100</v>
      </c>
      <c r="P53" s="3"/>
      <c r="Q53" s="3"/>
      <c r="R53" s="3"/>
      <c r="S53" s="3"/>
    </row>
    <row r="54" spans="1:19" ht="45" customHeight="1">
      <c r="A54" s="90">
        <v>43867</v>
      </c>
      <c r="B54" s="92" t="s">
        <v>24</v>
      </c>
      <c r="C54" s="87"/>
      <c r="D54" s="18" t="s">
        <v>34</v>
      </c>
      <c r="E54" s="39">
        <v>28523.6</v>
      </c>
      <c r="F54" s="39">
        <v>26462.4</v>
      </c>
      <c r="G54" s="39">
        <v>540.1</v>
      </c>
      <c r="H54" s="39">
        <v>1521.1</v>
      </c>
      <c r="I54" s="39"/>
      <c r="J54" s="39">
        <v>28523.6</v>
      </c>
      <c r="K54" s="39">
        <v>26462.4</v>
      </c>
      <c r="L54" s="39">
        <v>540.1</v>
      </c>
      <c r="M54" s="35">
        <v>1521.1</v>
      </c>
      <c r="N54" s="35"/>
      <c r="O54" s="39">
        <f t="shared" si="3"/>
        <v>100</v>
      </c>
      <c r="P54" s="2"/>
      <c r="Q54" s="2"/>
      <c r="R54" s="2"/>
      <c r="S54" s="2"/>
    </row>
    <row r="55" spans="1:19" ht="45" customHeight="1">
      <c r="A55" s="91"/>
      <c r="B55" s="93"/>
      <c r="C55" s="89"/>
      <c r="D55" s="18" t="s">
        <v>102</v>
      </c>
      <c r="E55" s="39">
        <v>44500</v>
      </c>
      <c r="F55" s="39">
        <v>44500</v>
      </c>
      <c r="G55" s="39"/>
      <c r="H55" s="39"/>
      <c r="I55" s="39"/>
      <c r="J55" s="39">
        <v>44500</v>
      </c>
      <c r="K55" s="39">
        <v>44500</v>
      </c>
      <c r="L55" s="39"/>
      <c r="M55" s="35"/>
      <c r="N55" s="35"/>
      <c r="O55" s="39">
        <f t="shared" si="3"/>
        <v>100</v>
      </c>
      <c r="P55" s="2"/>
      <c r="Q55" s="2"/>
      <c r="R55" s="2"/>
      <c r="S55" s="2"/>
    </row>
    <row r="56" spans="1:19" s="4" customFormat="1" ht="58.5" customHeight="1">
      <c r="A56" s="7">
        <v>7</v>
      </c>
      <c r="B56" s="16" t="s">
        <v>14</v>
      </c>
      <c r="C56" s="44" t="s">
        <v>32</v>
      </c>
      <c r="D56" s="37"/>
      <c r="E56" s="11">
        <f>E57+E58</f>
        <v>4776.9</v>
      </c>
      <c r="F56" s="11">
        <f>F57+F58</f>
        <v>2094</v>
      </c>
      <c r="G56" s="11">
        <f>G57+G58</f>
        <v>2682.9</v>
      </c>
      <c r="H56" s="12"/>
      <c r="I56" s="12"/>
      <c r="J56" s="11">
        <f>J57+J58</f>
        <v>4776.9</v>
      </c>
      <c r="K56" s="11">
        <f>K57+K58</f>
        <v>2094</v>
      </c>
      <c r="L56" s="11">
        <f>L57+L58</f>
        <v>2682.9</v>
      </c>
      <c r="M56" s="11"/>
      <c r="N56" s="11"/>
      <c r="O56" s="11">
        <f t="shared" si="3"/>
        <v>100</v>
      </c>
      <c r="P56" s="3"/>
      <c r="Q56" s="3"/>
      <c r="R56" s="3"/>
      <c r="S56" s="3"/>
    </row>
    <row r="57" spans="1:19" ht="56.25" customHeight="1">
      <c r="A57" s="14" t="s">
        <v>55</v>
      </c>
      <c r="B57" s="77" t="s">
        <v>31</v>
      </c>
      <c r="C57" s="86" t="s">
        <v>72</v>
      </c>
      <c r="D57" s="36" t="s">
        <v>33</v>
      </c>
      <c r="E57" s="39">
        <v>2094</v>
      </c>
      <c r="F57" s="39">
        <v>2094</v>
      </c>
      <c r="G57" s="39"/>
      <c r="H57" s="35"/>
      <c r="I57" s="35"/>
      <c r="J57" s="39">
        <v>2094</v>
      </c>
      <c r="K57" s="39">
        <v>2094</v>
      </c>
      <c r="L57" s="39"/>
      <c r="M57" s="39"/>
      <c r="N57" s="39"/>
      <c r="O57" s="39">
        <f t="shared" si="3"/>
        <v>100</v>
      </c>
      <c r="P57" s="2"/>
      <c r="Q57" s="2"/>
      <c r="R57" s="2"/>
      <c r="S57" s="2"/>
    </row>
    <row r="58" spans="1:19" ht="48.75" customHeight="1">
      <c r="A58" s="14" t="s">
        <v>56</v>
      </c>
      <c r="B58" s="79"/>
      <c r="C58" s="89"/>
      <c r="D58" s="36" t="s">
        <v>57</v>
      </c>
      <c r="E58" s="39">
        <v>2682.9</v>
      </c>
      <c r="F58" s="39"/>
      <c r="G58" s="39">
        <v>2682.9</v>
      </c>
      <c r="H58" s="35"/>
      <c r="I58" s="35"/>
      <c r="J58" s="39">
        <v>2682.9</v>
      </c>
      <c r="K58" s="39"/>
      <c r="L58" s="39">
        <v>2682.9</v>
      </c>
      <c r="M58" s="39"/>
      <c r="N58" s="39"/>
      <c r="O58" s="39">
        <f t="shared" si="3"/>
        <v>100</v>
      </c>
      <c r="P58" s="2"/>
      <c r="Q58" s="2"/>
      <c r="R58" s="2"/>
      <c r="S58" s="2"/>
    </row>
    <row r="59" spans="1:19" s="4" customFormat="1" ht="68.25" customHeight="1">
      <c r="A59" s="7">
        <v>8</v>
      </c>
      <c r="B59" s="16" t="s">
        <v>15</v>
      </c>
      <c r="C59" s="44" t="s">
        <v>73</v>
      </c>
      <c r="D59" s="16"/>
      <c r="E59" s="11">
        <v>2300</v>
      </c>
      <c r="F59" s="11"/>
      <c r="G59" s="11"/>
      <c r="H59" s="11"/>
      <c r="I59" s="11">
        <v>2300</v>
      </c>
      <c r="J59" s="11">
        <v>2300</v>
      </c>
      <c r="K59" s="11"/>
      <c r="L59" s="11"/>
      <c r="M59" s="11"/>
      <c r="N59" s="11">
        <v>2300</v>
      </c>
      <c r="O59" s="11">
        <f t="shared" si="3"/>
        <v>100</v>
      </c>
      <c r="P59" s="3"/>
      <c r="Q59" s="3"/>
      <c r="R59" s="3"/>
      <c r="S59" s="3"/>
    </row>
    <row r="60" spans="1:19" s="4" customFormat="1" ht="116.25" customHeight="1">
      <c r="A60" s="70"/>
      <c r="B60" s="42" t="s">
        <v>60</v>
      </c>
      <c r="C60" s="44" t="s">
        <v>74</v>
      </c>
      <c r="D60" s="71" t="s">
        <v>61</v>
      </c>
      <c r="E60" s="39">
        <v>2300</v>
      </c>
      <c r="F60" s="39"/>
      <c r="G60" s="39"/>
      <c r="H60" s="39"/>
      <c r="I60" s="39">
        <v>2300</v>
      </c>
      <c r="J60" s="39">
        <v>2300</v>
      </c>
      <c r="K60" s="39"/>
      <c r="L60" s="39"/>
      <c r="M60" s="39"/>
      <c r="N60" s="39">
        <v>2300</v>
      </c>
      <c r="O60" s="39">
        <f t="shared" si="3"/>
        <v>100</v>
      </c>
      <c r="P60" s="3"/>
      <c r="Q60" s="3"/>
      <c r="R60" s="3"/>
      <c r="S60" s="3"/>
    </row>
    <row r="61" spans="1:19" s="4" customFormat="1" ht="31.5" customHeight="1">
      <c r="A61" s="104" t="s">
        <v>16</v>
      </c>
      <c r="B61" s="105"/>
      <c r="C61" s="105"/>
      <c r="D61" s="106"/>
      <c r="E61" s="13">
        <f>E11+E17+E22+E33+E48+E52+E56+E59</f>
        <v>841975.8</v>
      </c>
      <c r="F61" s="13">
        <f>F11+F17+F22+F33+F48+F52+F56+F59</f>
        <v>539539.6</v>
      </c>
      <c r="G61" s="13">
        <f>G11+G17+G22+G33+G48+G52+G56+G59</f>
        <v>293231.5</v>
      </c>
      <c r="H61" s="13">
        <f>H11+H17+H22+H33+H48+H52+H56+H59</f>
        <v>2984.8</v>
      </c>
      <c r="I61" s="13">
        <f>I11+I17+I22+I33+I48+I52+I56+I59</f>
        <v>6220</v>
      </c>
      <c r="J61" s="13">
        <f>J59+J56+J52+J48+J33+J22+J17+J11</f>
        <v>841975.9</v>
      </c>
      <c r="K61" s="13">
        <f>K59+K56+K52+K33+K22+K17+K11</f>
        <v>539539.6</v>
      </c>
      <c r="L61" s="13">
        <f>L59+L56+L52+L48+L33+L22+L17+L11</f>
        <v>293231.5</v>
      </c>
      <c r="M61" s="13">
        <f>M59+M56+M52+M48+M33+M22+M17+M11</f>
        <v>2984.7999999999997</v>
      </c>
      <c r="N61" s="13">
        <f>N59+N56+N52+N48+N33+N22+N17+N11</f>
        <v>6220</v>
      </c>
      <c r="O61" s="11">
        <f>J61/E61*100</f>
        <v>100.0000118768259</v>
      </c>
      <c r="P61" s="3"/>
      <c r="Q61" s="3"/>
      <c r="R61" s="3"/>
      <c r="S61" s="3"/>
    </row>
    <row r="62" spans="1:19" ht="13.5">
      <c r="A62" s="9"/>
      <c r="B62" s="19"/>
      <c r="C62" s="9"/>
      <c r="D62" s="8"/>
      <c r="E62" s="10"/>
      <c r="F62" s="9"/>
      <c r="G62" s="9"/>
      <c r="H62" s="9"/>
      <c r="I62" s="9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2"/>
      <c r="C64" s="2"/>
      <c r="D64" s="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"/>
      <c r="Q64" s="2"/>
      <c r="R64" s="2"/>
      <c r="S64" s="2"/>
    </row>
    <row r="65" spans="1:19" ht="12.75">
      <c r="A65" s="2"/>
      <c r="B65" s="2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5" ht="12.75">
      <c r="A71" s="2"/>
      <c r="B71" s="2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2" ht="12.75">
      <c r="B74" s="23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23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23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23"/>
      <c r="C78" s="1"/>
      <c r="D78" s="1"/>
      <c r="E78" s="1"/>
      <c r="F78" s="1"/>
      <c r="G78" s="1"/>
      <c r="H78" s="1"/>
      <c r="I78" s="1"/>
      <c r="J78" s="1"/>
      <c r="K78" s="1"/>
      <c r="L78" s="1"/>
    </row>
  </sheetData>
  <sheetProtection/>
  <mergeCells count="41">
    <mergeCell ref="A15:A16"/>
    <mergeCell ref="B15:B16"/>
    <mergeCell ref="C23:C27"/>
    <mergeCell ref="C8:C10"/>
    <mergeCell ref="A8:A10"/>
    <mergeCell ref="C11:C16"/>
    <mergeCell ref="A18:A19"/>
    <mergeCell ref="E10:I10"/>
    <mergeCell ref="J10:O10"/>
    <mergeCell ref="A61:D61"/>
    <mergeCell ref="C42:C47"/>
    <mergeCell ref="B57:B58"/>
    <mergeCell ref="C57:C58"/>
    <mergeCell ref="B8:B10"/>
    <mergeCell ref="B25:B26"/>
    <mergeCell ref="A2:O2"/>
    <mergeCell ref="A3:O3"/>
    <mergeCell ref="A4:D4"/>
    <mergeCell ref="E8:I8"/>
    <mergeCell ref="J8:O8"/>
    <mergeCell ref="E4:K4"/>
    <mergeCell ref="A6:D6"/>
    <mergeCell ref="L18:L19"/>
    <mergeCell ref="K18:K19"/>
    <mergeCell ref="C48:C51"/>
    <mergeCell ref="C53:C55"/>
    <mergeCell ref="A54:A55"/>
    <mergeCell ref="B54:B55"/>
    <mergeCell ref="C29:C32"/>
    <mergeCell ref="C18:C19"/>
    <mergeCell ref="A25:A26"/>
    <mergeCell ref="M18:M19"/>
    <mergeCell ref="O18:O19"/>
    <mergeCell ref="A34:A40"/>
    <mergeCell ref="B34:B40"/>
    <mergeCell ref="C34:C40"/>
    <mergeCell ref="E5:K5"/>
    <mergeCell ref="E6:K6"/>
    <mergeCell ref="A5:D5"/>
    <mergeCell ref="D8:D10"/>
    <mergeCell ref="J18:J19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2021-02-24T05:47:31Z</cp:lastPrinted>
  <dcterms:created xsi:type="dcterms:W3CDTF">1996-10-08T23:32:33Z</dcterms:created>
  <dcterms:modified xsi:type="dcterms:W3CDTF">2021-04-01T07:27:40Z</dcterms:modified>
  <cp:category/>
  <cp:version/>
  <cp:contentType/>
  <cp:contentStatus/>
</cp:coreProperties>
</file>